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1-PAPERS\Lennon\ZSM5\Aleena\"/>
    </mc:Choice>
  </mc:AlternateContent>
  <bookViews>
    <workbookView xWindow="0" yWindow="0" windowWidth="38400" windowHeight="17700"/>
  </bookViews>
  <sheets>
    <sheet name="Sheet1_Volume from crystal str " sheetId="1" r:id="rId1"/>
    <sheet name="Sheet2_Volume from density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3" i="1"/>
  <c r="F34" i="2" l="1"/>
  <c r="G34" i="2" s="1"/>
  <c r="I34" i="2" s="1"/>
  <c r="J34" i="2" s="1"/>
  <c r="M32" i="2" l="1"/>
  <c r="F32" i="2"/>
  <c r="G32" i="2" s="1"/>
  <c r="I32" i="2" s="1"/>
  <c r="J32" i="2" s="1"/>
  <c r="M30" i="2"/>
  <c r="F30" i="2"/>
  <c r="G30" i="2" s="1"/>
  <c r="I30" i="2" s="1"/>
  <c r="J30" i="2" s="1"/>
  <c r="M13" i="2"/>
  <c r="F13" i="2"/>
  <c r="G13" i="2" s="1"/>
  <c r="I13" i="2" s="1"/>
  <c r="J13" i="2" s="1"/>
  <c r="M5" i="2"/>
  <c r="F5" i="2"/>
  <c r="G5" i="2" s="1"/>
  <c r="I5" i="2" s="1"/>
  <c r="J5" i="2" s="1"/>
  <c r="M29" i="2"/>
  <c r="F29" i="2"/>
  <c r="G29" i="2" s="1"/>
  <c r="I29" i="2" s="1"/>
  <c r="J29" i="2" s="1"/>
  <c r="M21" i="2"/>
  <c r="F21" i="2"/>
  <c r="G21" i="2" s="1"/>
  <c r="I21" i="2" s="1"/>
  <c r="J21" i="2" s="1"/>
  <c r="M20" i="2"/>
  <c r="F20" i="2"/>
  <c r="G20" i="2" s="1"/>
  <c r="I20" i="2" s="1"/>
  <c r="J20" i="2" s="1"/>
  <c r="M25" i="2"/>
  <c r="F25" i="2"/>
  <c r="G25" i="2" s="1"/>
  <c r="I25" i="2" s="1"/>
  <c r="J25" i="2" s="1"/>
  <c r="M31" i="2"/>
  <c r="G31" i="2"/>
  <c r="I31" i="2" s="1"/>
  <c r="J31" i="2" s="1"/>
  <c r="M15" i="2"/>
  <c r="G15" i="2"/>
  <c r="I15" i="2" s="1"/>
  <c r="J15" i="2" s="1"/>
  <c r="M23" i="2"/>
  <c r="G23" i="2"/>
  <c r="I23" i="2" s="1"/>
  <c r="J23" i="2" s="1"/>
  <c r="M33" i="2"/>
  <c r="G33" i="2"/>
  <c r="I33" i="2" s="1"/>
  <c r="J33" i="2" s="1"/>
  <c r="O16" i="2"/>
  <c r="M16" i="2"/>
  <c r="F16" i="2"/>
  <c r="G16" i="2" s="1"/>
  <c r="I16" i="2" s="1"/>
  <c r="J16" i="2" s="1"/>
  <c r="O17" i="2"/>
  <c r="M17" i="2"/>
  <c r="F17" i="2"/>
  <c r="G17" i="2" s="1"/>
  <c r="I17" i="2" s="1"/>
  <c r="J17" i="2" s="1"/>
  <c r="O18" i="2"/>
  <c r="M18" i="2"/>
  <c r="F18" i="2"/>
  <c r="G18" i="2" s="1"/>
  <c r="I18" i="2" s="1"/>
  <c r="J18" i="2" s="1"/>
  <c r="O14" i="2"/>
  <c r="M14" i="2"/>
  <c r="F14" i="2"/>
  <c r="G14" i="2" s="1"/>
  <c r="I14" i="2" s="1"/>
  <c r="J14" i="2" s="1"/>
  <c r="O12" i="2"/>
  <c r="M12" i="2"/>
  <c r="F12" i="2"/>
  <c r="G12" i="2" s="1"/>
  <c r="I12" i="2" s="1"/>
  <c r="J12" i="2" s="1"/>
  <c r="O27" i="2"/>
  <c r="M27" i="2"/>
  <c r="F27" i="2"/>
  <c r="G27" i="2" s="1"/>
  <c r="I27" i="2" s="1"/>
  <c r="J27" i="2" s="1"/>
  <c r="O22" i="2"/>
  <c r="M22" i="2"/>
  <c r="F22" i="2"/>
  <c r="G22" i="2" s="1"/>
  <c r="I22" i="2" s="1"/>
  <c r="J22" i="2" s="1"/>
  <c r="O28" i="2"/>
  <c r="M28" i="2"/>
  <c r="F28" i="2"/>
  <c r="G28" i="2" s="1"/>
  <c r="I28" i="2" s="1"/>
  <c r="J28" i="2" s="1"/>
  <c r="O6" i="2"/>
  <c r="M6" i="2"/>
  <c r="F6" i="2"/>
  <c r="G6" i="2" s="1"/>
  <c r="I6" i="2" s="1"/>
  <c r="J6" i="2" s="1"/>
  <c r="O3" i="2"/>
  <c r="M3" i="2"/>
  <c r="F3" i="2"/>
  <c r="G3" i="2" s="1"/>
  <c r="I3" i="2" s="1"/>
  <c r="J3" i="2" s="1"/>
  <c r="O2" i="2"/>
  <c r="M2" i="2"/>
  <c r="F2" i="2"/>
  <c r="G2" i="2" s="1"/>
  <c r="I2" i="2" s="1"/>
  <c r="J2" i="2" s="1"/>
  <c r="O9" i="2"/>
  <c r="M9" i="2"/>
  <c r="F9" i="2"/>
  <c r="G9" i="2" s="1"/>
  <c r="I9" i="2" s="1"/>
  <c r="J9" i="2" s="1"/>
  <c r="O7" i="2"/>
  <c r="M7" i="2"/>
  <c r="F7" i="2"/>
  <c r="G7" i="2" s="1"/>
  <c r="I7" i="2" s="1"/>
  <c r="J7" i="2" s="1"/>
  <c r="O4" i="2"/>
  <c r="M4" i="2"/>
  <c r="F4" i="2"/>
  <c r="G4" i="2" s="1"/>
  <c r="I4" i="2" s="1"/>
  <c r="J4" i="2" s="1"/>
  <c r="O11" i="2"/>
  <c r="M11" i="2"/>
  <c r="F11" i="2"/>
  <c r="G11" i="2" s="1"/>
  <c r="I11" i="2" s="1"/>
  <c r="J11" i="2" s="1"/>
  <c r="O10" i="2"/>
  <c r="M10" i="2"/>
  <c r="F10" i="2"/>
  <c r="G10" i="2" s="1"/>
  <c r="I10" i="2" s="1"/>
  <c r="J10" i="2" s="1"/>
  <c r="O8" i="2"/>
  <c r="M8" i="2"/>
  <c r="F8" i="2"/>
  <c r="G8" i="2" s="1"/>
  <c r="I8" i="2" s="1"/>
  <c r="J8" i="2" s="1"/>
  <c r="O24" i="2"/>
  <c r="M24" i="2"/>
  <c r="F24" i="2"/>
  <c r="G24" i="2" s="1"/>
  <c r="I24" i="2" s="1"/>
  <c r="J24" i="2" s="1"/>
  <c r="O19" i="2"/>
  <c r="M19" i="2"/>
  <c r="F19" i="2"/>
  <c r="G19" i="2" s="1"/>
  <c r="I19" i="2" s="1"/>
  <c r="J19" i="2" s="1"/>
  <c r="F4" i="1" l="1"/>
  <c r="F20" i="1" l="1"/>
  <c r="F19" i="1"/>
  <c r="F21" i="1"/>
  <c r="F2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comments1.xml><?xml version="1.0" encoding="utf-8"?>
<comments xmlns="http://schemas.openxmlformats.org/spreadsheetml/2006/main">
  <authors>
    <author>cyriac joy</author>
  </authors>
  <commentList>
    <comment ref="F1" authorId="0" shapeId="0">
      <text>
        <r>
          <rPr>
            <sz val="9"/>
            <color indexed="81"/>
            <rFont val="Tahoma"/>
            <family val="2"/>
          </rPr>
          <t>found using crystallographic information file (.cif)</t>
        </r>
      </text>
    </comment>
  </commentList>
</comments>
</file>

<file path=xl/comments2.xml><?xml version="1.0" encoding="utf-8"?>
<comments xmlns="http://schemas.openxmlformats.org/spreadsheetml/2006/main">
  <authors>
    <author>cyriac joy</author>
  </authors>
  <commentList>
    <comment ref="C1" authorId="0" shapeId="0">
      <text>
        <r>
          <rPr>
            <sz val="9"/>
            <color indexed="81"/>
            <rFont val="Tahoma"/>
            <family val="2"/>
          </rPr>
          <t>found using https://www.molinspiration.com/cgi-bin/properties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>1. Find Mr (relative formula mass)
1. Find mass in grams of 1 mole of the molecule (same as Mr).
3. Divide by 1000 (for kg).
4. Divide by Avogadro’s constant
5. Divide by the density (kg/m3) to get volume in m^3.
6. Multiply by 10^30 to get the volume in cubic Angstroms.</t>
        </r>
        <r>
          <rPr>
            <b/>
            <sz val="9"/>
            <color indexed="81"/>
            <rFont val="Tahoma"/>
            <family val="2"/>
          </rPr>
          <t xml:space="preserve">
 </t>
        </r>
      </text>
    </comment>
    <comment ref="H13" authorId="0" shapeId="0">
      <text>
        <r>
          <rPr>
            <sz val="9"/>
            <color indexed="81"/>
            <rFont val="Tahoma"/>
            <family val="2"/>
          </rPr>
          <t>Assumed that this molecule has the same density as 1,2,4,5- Tetramethylcyclopentadiene</t>
        </r>
      </text>
    </comment>
    <comment ref="C35" authorId="0" shapeId="0">
      <text>
        <r>
          <rPr>
            <sz val="9"/>
            <color indexed="81"/>
            <rFont val="Tahoma"/>
            <family val="2"/>
          </rPr>
          <t>found using https://www.molinspiration.com/cgi-bin/properties</t>
        </r>
      </text>
    </comment>
    <comment ref="J35" authorId="0" shapeId="0">
      <text>
        <r>
          <rPr>
            <sz val="9"/>
            <color indexed="81"/>
            <rFont val="Tahoma"/>
            <family val="2"/>
          </rPr>
          <t>1. Find Mr (relative formula mass)
1. Find mass in grams of 1 mole of the molecule (same as Mr).
3. Divide by 1000 (for kg).
4. Divide by Avogadro’s constant
5. Divide by the density (kg/m3) to get volume in m^3.
6. Multiply by 10^30 to get the volume in cubic Angstroms.</t>
        </r>
        <r>
          <rPr>
            <b/>
            <sz val="9"/>
            <color indexed="81"/>
            <rFont val="Tahoma"/>
            <family val="2"/>
          </rPr>
          <t xml:space="preserve">
 </t>
        </r>
      </text>
    </comment>
  </commentList>
</comments>
</file>

<file path=xl/sharedStrings.xml><?xml version="1.0" encoding="utf-8"?>
<sst xmlns="http://schemas.openxmlformats.org/spreadsheetml/2006/main" count="157" uniqueCount="108">
  <si>
    <t>SMILES</t>
  </si>
  <si>
    <r>
      <t>volume (Å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)</t>
    </r>
    <r>
      <rPr>
        <b/>
        <sz val="11"/>
        <color theme="2" tint="-0.249977111117893"/>
        <rFont val="Calibri"/>
        <family val="2"/>
        <scheme val="minor"/>
      </rPr>
      <t>2</t>
    </r>
  </si>
  <si>
    <r>
      <t>Volume (m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)</t>
    </r>
  </si>
  <si>
    <t>benzene</t>
  </si>
  <si>
    <t>c1ccccc1</t>
  </si>
  <si>
    <t>methylbenzene</t>
  </si>
  <si>
    <t>Cc1ccccc1</t>
  </si>
  <si>
    <t>1,2-Dimethylbenzene</t>
  </si>
  <si>
    <t>Cc1ccccc1C</t>
  </si>
  <si>
    <t>1,3-Dimethylbenzene</t>
  </si>
  <si>
    <t>Cc1cccc(C)c1</t>
  </si>
  <si>
    <t>1,4-Dimethylbenzene</t>
  </si>
  <si>
    <t>Cc1ccc(C)c1</t>
  </si>
  <si>
    <t>1,2,3-Trimethylbenzene</t>
  </si>
  <si>
    <t>Cc1cccc(C)c1C</t>
  </si>
  <si>
    <t>1,2,4-Trimethylbenzene</t>
  </si>
  <si>
    <t>Cc1ccc(C)c(C)c1</t>
  </si>
  <si>
    <t>1,3,5-Trimethylbenzene</t>
  </si>
  <si>
    <t>Cc1cc(C)cc(C)c1</t>
  </si>
  <si>
    <t>1,2,3,4-Tetramethylbenzene</t>
  </si>
  <si>
    <t>Cc1ccc(C)c(C)c1C</t>
  </si>
  <si>
    <t>1,2,3,5-Tetramethylbenzene</t>
  </si>
  <si>
    <t>Cc1cc(C)c(C)c(C)c1</t>
  </si>
  <si>
    <t>1,2,4,5-Tetramethylbenzene</t>
  </si>
  <si>
    <t>Cc1cc(C)c(C)cc1C</t>
  </si>
  <si>
    <t>Pentamethylbenzene</t>
  </si>
  <si>
    <t>Cc1cc(C)c(C)c(C)c1C</t>
  </si>
  <si>
    <t>Hexamethylbenzene</t>
  </si>
  <si>
    <t>Cc1c(C)c(C)c(C)c(C)c1C</t>
  </si>
  <si>
    <t>Naphthalene</t>
  </si>
  <si>
    <t>c2ccc1ccccc1c2</t>
  </si>
  <si>
    <t>1-Methylnaphthalene</t>
  </si>
  <si>
    <t>Cc1cccc2ccccc12</t>
  </si>
  <si>
    <t>2,3-Dimethylnaphthalene</t>
  </si>
  <si>
    <t>Cc2cc1ccccc1cc2C</t>
  </si>
  <si>
    <t>Anthracene</t>
  </si>
  <si>
    <t>c3ccc2cc1ccccc1cc2c3</t>
  </si>
  <si>
    <t>9-Methylanthracene</t>
  </si>
  <si>
    <t>Cc2c1ccccc1cc3ccccc23</t>
  </si>
  <si>
    <t>9,10-Dimethylanthracene</t>
  </si>
  <si>
    <t>Cc2c1ccccc1c(C)c3ccccc23</t>
  </si>
  <si>
    <t>water</t>
  </si>
  <si>
    <t>O</t>
  </si>
  <si>
    <t>18.01528 </t>
  </si>
  <si>
    <t>methanol</t>
  </si>
  <si>
    <t>CO</t>
  </si>
  <si>
    <t>2-methylbut-2-ene</t>
  </si>
  <si>
    <t>CC=C(C)C</t>
  </si>
  <si>
    <t>propene</t>
  </si>
  <si>
    <t>C=CC</t>
  </si>
  <si>
    <t>methylcyclohexane</t>
  </si>
  <si>
    <t>CC1CCCCC1</t>
  </si>
  <si>
    <t>cyclohexene</t>
  </si>
  <si>
    <t>C1CCCCC1</t>
  </si>
  <si>
    <t>Dimethylether</t>
  </si>
  <si>
    <t>COC</t>
  </si>
  <si>
    <t>pentamethylcyclopenta-1,3-diene</t>
  </si>
  <si>
    <t>CC1=C(C)C(C)C(C)=C1C</t>
  </si>
  <si>
    <t>1,2,4,5- Tetramethylcyclopentadiene</t>
  </si>
  <si>
    <t>CC1=C(C)C(C)C(C)=C1</t>
  </si>
  <si>
    <t>2,3,4,5-Tetramethylcyclopentadiene</t>
  </si>
  <si>
    <t>CC1=CC(C)C(C)=C1C</t>
  </si>
  <si>
    <t>phenanthrene</t>
  </si>
  <si>
    <t>c1ccc3c(c1)ccc2ccccc23</t>
  </si>
  <si>
    <t>pyrene</t>
  </si>
  <si>
    <t>c1cc2ccc3cccc4ccc(c1)c2c34</t>
  </si>
  <si>
    <t>1-octene</t>
  </si>
  <si>
    <t>CCCCCCC=C</t>
  </si>
  <si>
    <t>Unit cell volume</t>
  </si>
  <si>
    <t>Cell formula units (Z)</t>
  </si>
  <si>
    <t>Pentamethylcyclopenta-1,3-diene</t>
  </si>
  <si>
    <t>Phenanthrene</t>
  </si>
  <si>
    <t>Water</t>
  </si>
  <si>
    <t>Benzene</t>
  </si>
  <si>
    <t>Methylbenzene</t>
  </si>
  <si>
    <t>Methanol</t>
  </si>
  <si>
    <t>Pyrene</t>
  </si>
  <si>
    <t>Reference</t>
  </si>
  <si>
    <t>Molecule</t>
  </si>
  <si>
    <r>
      <t>Torrie,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B.H.;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Weng,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S.-X.;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Powell,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B.M.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α-phase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solid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methanol.</t>
    </r>
    <r>
      <rPr>
        <i/>
        <sz val="12"/>
        <color rgb="FF000000"/>
        <rFont val="Times New Roman"/>
        <family val="1"/>
      </rPr>
      <t xml:space="preserve"> Mol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Phys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1989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67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575–581</t>
    </r>
    <r>
      <rPr>
        <i/>
        <sz val="12"/>
        <color rgb="FF000000"/>
        <rFont val="Times New Roman"/>
        <family val="1"/>
      </rPr>
      <t xml:space="preserve">, </t>
    </r>
    <r>
      <rPr>
        <sz val="12"/>
        <color rgb="FF000000"/>
        <rFont val="Times New Roman"/>
        <family val="1"/>
      </rPr>
      <t>doi:10.1080/00268978900101291.</t>
    </r>
  </si>
  <si>
    <r>
      <t>Ibberson,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David,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W.I.F.;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Prager,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Accurate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determination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hydrogen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atom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positions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Symbol"/>
        <family val="1"/>
        <charset val="2"/>
      </rPr>
      <t>a</t>
    </r>
    <r>
      <rPr>
        <sz val="12"/>
        <color rgb="FF000000"/>
        <rFont val="Times New Roman"/>
        <family val="1"/>
      </rPr>
      <t>-toluene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powder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Soc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Commun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1992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19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1438–1439, doi:10.1039/C39920001438.</t>
    </r>
  </si>
  <si>
    <r>
      <t>Ibberson,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Morrison,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Prager,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powder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ab initio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ortho</t>
    </r>
    <r>
      <rPr>
        <sz val="12"/>
        <color rgb="FF000000"/>
        <rFont val="Times New Roman"/>
        <family val="1"/>
      </rPr>
      <t>-xylene: 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influence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packing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phenyl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ring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geometry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2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Comm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2000</t>
    </r>
    <r>
      <rPr>
        <sz val="12"/>
        <color rgb="FF000000"/>
        <rFont val="Times New Roman"/>
        <family val="1"/>
      </rPr>
      <t>, 539–540, doi:10.1039/A908599H.</t>
    </r>
  </si>
  <si>
    <r>
      <t>Ibberson,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David,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W.I.F.;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Parsons,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Prager,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Shankland,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m</t>
    </r>
    <r>
      <rPr>
        <sz val="12"/>
        <color rgb="FF000000"/>
        <rFont val="Times New Roman"/>
        <family val="1"/>
      </rPr>
      <t>-xylene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p</t>
    </r>
    <r>
      <rPr>
        <sz val="12"/>
        <color rgb="FF000000"/>
        <rFont val="Times New Roman"/>
        <family val="1"/>
      </rPr>
      <t>-xylene,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</t>
    </r>
    <r>
      <rPr>
        <vertAlign val="subscript"/>
        <sz val="12"/>
        <color rgb="FF000000"/>
        <rFont val="Times New Roman"/>
        <family val="1"/>
      </rPr>
      <t>8</t>
    </r>
    <r>
      <rPr>
        <sz val="12"/>
        <color rgb="FF000000"/>
        <rFont val="Times New Roman"/>
        <family val="1"/>
      </rPr>
      <t>D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4.5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Mol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Struct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524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121–128, doi:10.1016/S0022-2860(99)00448-2.</t>
    </r>
  </si>
  <si>
    <r>
      <t>Ibberson,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Parsons,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Natkaniec,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Holderna-Natkaniec,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determination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phase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transition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behaviour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mesitylene.</t>
    </r>
    <r>
      <rPr>
        <i/>
        <sz val="12"/>
        <color rgb="FF000000"/>
        <rFont val="Times New Roman"/>
        <family val="1"/>
      </rPr>
      <t xml:space="preserve"> Z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Krist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Suppl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2007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26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575–580, doi:10.1524/9783486992540-090.</t>
    </r>
  </si>
  <si>
    <r>
      <t>Neumann,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Johnson,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M.R.;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Radelli,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Trommsdorff,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H.P.;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Parker,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S.F.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Rotational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dynamics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methyl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durene: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crystallographic,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spectroscopic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molecular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mechanics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investigation.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Phys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1999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110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516–527, doi:10.1063/1.478137.</t>
    </r>
  </si>
  <si>
    <r>
      <t>Mudge,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Onie,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B.K.;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Ng,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C.J.;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Bhadbhade,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Mole,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Rule,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K.C.;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Stampfl,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A.P.J.;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Stride,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J.A.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What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difference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does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methyl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group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make: Pentamethylbenzene?</t>
    </r>
    <r>
      <rPr>
        <i/>
        <sz val="12"/>
        <color rgb="FF000000"/>
        <rFont val="Times New Roman"/>
        <family val="1"/>
      </rPr>
      <t xml:space="preserve"> ChemPhysChem </t>
    </r>
    <r>
      <rPr>
        <b/>
        <sz val="12"/>
        <color rgb="FF000000"/>
        <rFont val="Times New Roman"/>
        <family val="1"/>
      </rPr>
      <t>2014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15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3776–3781, doi:10.1002/cphc.201402538.</t>
    </r>
  </si>
  <si>
    <r>
      <t>Stride,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J.A.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Determination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low-temperature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hexamethylbenzene.</t>
    </r>
    <r>
      <rPr>
        <i/>
        <sz val="12"/>
        <color rgb="FF000000"/>
        <rFont val="Times New Roman"/>
        <family val="1"/>
      </rPr>
      <t xml:space="preserve"> Acta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B </t>
    </r>
    <r>
      <rPr>
        <b/>
        <sz val="12"/>
        <color rgb="FF000000"/>
        <rFont val="Times New Roman"/>
        <family val="1"/>
      </rPr>
      <t>2005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61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200–206, doi:10.1107/S0108768104034007.</t>
    </r>
  </si>
  <si>
    <r>
      <t>Capelli,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S.C.;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Albinati,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Mason,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Willis,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B.T.M.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Molecular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crystalline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naphthalene: 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analysis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multi-temperature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X-ray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data.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Phys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A </t>
    </r>
    <r>
      <rPr>
        <b/>
        <sz val="12"/>
        <color rgb="FF000000"/>
        <rFont val="Times New Roman"/>
        <family val="1"/>
      </rPr>
      <t>2006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110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11695–11703, doi:10.1021/jp062953a.</t>
    </r>
  </si>
  <si>
    <r>
      <t>Karl,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Heym,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Stezowski,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J.J.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phase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diagram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fluorescence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spectra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2,3-dimethylnaphthalene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(anthracene)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mixed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crystals.</t>
    </r>
    <r>
      <rPr>
        <i/>
        <sz val="12"/>
        <color rgb="FF000000"/>
        <rFont val="Times New Roman"/>
        <family val="1"/>
      </rPr>
      <t xml:space="preserve"> Mol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Liq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1985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131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163–191, doi:10.1080/00268948508084200.</t>
    </r>
  </si>
  <si>
    <r>
      <t>Chaplot,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S.L.;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Lehner,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Pawley,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G.S.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anthracene-d</t>
    </r>
    <r>
      <rPr>
        <vertAlign val="subscript"/>
        <sz val="12"/>
        <color rgb="FF000000"/>
        <rFont val="Times New Roman"/>
        <family val="1"/>
      </rPr>
      <t>10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16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using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diffraction.</t>
    </r>
    <r>
      <rPr>
        <i/>
        <sz val="12"/>
        <color rgb="FF000000"/>
        <rFont val="Times New Roman"/>
        <family val="1"/>
      </rPr>
      <t xml:space="preserve"> Acta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B </t>
    </r>
    <r>
      <rPr>
        <b/>
        <sz val="12"/>
        <color rgb="FF000000"/>
        <rFont val="Times New Roman"/>
        <family val="1"/>
      </rPr>
      <t>1982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38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483–487, doi:10.1107/S0567740882003239.</t>
    </r>
  </si>
  <si>
    <r>
      <t>Mabied,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A.F.;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Müller,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Dinnebier,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R.E.;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Nozawa,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Hoshino,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Tomita,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Sato,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Adachia,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S.-I.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time-resolved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powder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study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in-situ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photodimerization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kinetics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9-methylanthracene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using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CCD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area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detector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parametric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Rietveld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refinement.</t>
    </r>
    <r>
      <rPr>
        <i/>
        <sz val="12"/>
        <color rgb="FF000000"/>
        <rFont val="Times New Roman"/>
        <family val="1"/>
      </rPr>
      <t xml:space="preserve"> Acta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B </t>
    </r>
    <r>
      <rPr>
        <b/>
        <sz val="12"/>
        <color rgb="FF000000"/>
        <rFont val="Times New Roman"/>
        <family val="1"/>
      </rPr>
      <t>2012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68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424–430, doi:10.1107/S0108768112027450.</t>
    </r>
  </si>
  <si>
    <r>
      <t>Marciniak,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Redetermination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9,10-dimethyl­anthracene.</t>
    </r>
    <r>
      <rPr>
        <i/>
        <sz val="12"/>
        <color rgb="FF000000"/>
        <rFont val="Times New Roman"/>
        <family val="1"/>
      </rPr>
      <t xml:space="preserve"> Acta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E </t>
    </r>
    <r>
      <rPr>
        <b/>
        <sz val="12"/>
        <color rgb="FF000000"/>
        <rFont val="Times New Roman"/>
        <family val="1"/>
      </rPr>
      <t>2007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63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3183, doi:10.1107/S1600536807027511.</t>
    </r>
  </si>
  <si>
    <r>
      <t>Fortes,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A.D.;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Wood,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I.G.;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Grigoriev,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Alfredsson,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Kipfstuhl,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Knight,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Smith,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R.I.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No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evidence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for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large-scale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proton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ordering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Antarctic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ice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from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powder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Chem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Phys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2004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120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11376, doi:1063/1.1765099.</t>
    </r>
  </si>
  <si>
    <r>
      <t>David,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W.I.F.;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Ibberson,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R.M.;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Jeffrey,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G.A.;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Ruble,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J.R.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analysis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deuterated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benzene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deuterated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nitromethane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by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pulsed-neutron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powder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diffraction: 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comparison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with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single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analysis.</t>
    </r>
    <r>
      <rPr>
        <i/>
        <sz val="12"/>
        <color rgb="FF000000"/>
        <rFont val="Times New Roman"/>
        <family val="1"/>
      </rPr>
      <t xml:space="preserve"> Phys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B </t>
    </r>
    <r>
      <rPr>
        <b/>
        <sz val="12"/>
        <color rgb="FF000000"/>
        <rFont val="Times New Roman"/>
        <family val="1"/>
      </rPr>
      <t>1992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180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597–600,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doi:10.1016/0921-4526(92)90406-I.</t>
    </r>
  </si>
  <si>
    <r>
      <t>Vojinović,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Losehand,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U.;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Mitzel,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N.W.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Dichlorosilane–dimethyl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ether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aggregation: 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new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motif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halosilane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adduct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formation.</t>
    </r>
    <r>
      <rPr>
        <i/>
        <sz val="12"/>
        <color rgb="FF000000"/>
        <rFont val="Times New Roman"/>
        <family val="1"/>
      </rPr>
      <t xml:space="preserve"> Dalton Trans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2004</t>
    </r>
    <r>
      <rPr>
        <sz val="12"/>
        <color rgb="FF000000"/>
        <rFont val="Times New Roman"/>
        <family val="1"/>
      </rPr>
      <t>, 2578–2581, doi:10.1039/B405684A.</t>
    </r>
  </si>
  <si>
    <r>
      <t>Benda,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Klein,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W.;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Fässler,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T.F.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1,2,3,4,5-pentamethyl-1,3-cyclopentadiene,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16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Z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Krist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NCS </t>
    </r>
    <r>
      <rPr>
        <b/>
        <sz val="12"/>
        <color rgb="FF000000"/>
        <rFont val="Times New Roman"/>
        <family val="1"/>
      </rPr>
      <t>2017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232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511–512, doi:10.1515/ncrs-2016-0402.</t>
    </r>
  </si>
  <si>
    <r>
      <t>Kay,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M.I.;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Okaya,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Y.;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Cox,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D.E.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refinement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structure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the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room-temperature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phase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phenanthrene,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</t>
    </r>
    <r>
      <rPr>
        <vertAlign val="subscript"/>
        <sz val="12"/>
        <color rgb="FF000000"/>
        <rFont val="Times New Roman"/>
        <family val="1"/>
      </rPr>
      <t>14</t>
    </r>
    <r>
      <rPr>
        <sz val="12"/>
        <color rgb="FF000000"/>
        <rFont val="Times New Roman"/>
        <family val="1"/>
      </rPr>
      <t>H</t>
    </r>
    <r>
      <rPr>
        <vertAlign val="subscript"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from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X-ray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neutron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data.</t>
    </r>
    <r>
      <rPr>
        <i/>
        <sz val="12"/>
        <color rgb="FF000000"/>
        <rFont val="Times New Roman"/>
        <family val="1"/>
      </rPr>
      <t xml:space="preserve"> Acta Cryst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B </t>
    </r>
    <r>
      <rPr>
        <b/>
        <sz val="12"/>
        <color rgb="FF000000"/>
        <rFont val="Times New Roman"/>
        <family val="1"/>
      </rPr>
      <t>1971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27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26–33, doi:10.1107/S0567740871001663.</t>
    </r>
  </si>
  <si>
    <r>
      <t>Frampton,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C.S.;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Knight,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K.S.;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Shankland,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N.;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Shankland,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Single-crystal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X-ray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diffraction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analysis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of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pyrene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II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at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93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K.</t>
    </r>
    <r>
      <rPr>
        <i/>
        <sz val="12"/>
        <color rgb="FF000000"/>
        <rFont val="Times New Roman"/>
        <family val="1"/>
      </rPr>
      <t xml:space="preserve"> J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Mol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Struct</t>
    </r>
    <r>
      <rPr>
        <sz val="12"/>
        <color rgb="FF000000"/>
        <rFont val="Times New Roman"/>
        <family val="1"/>
      </rPr>
      <t>.</t>
    </r>
    <r>
      <rPr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2000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520</t>
    </r>
    <r>
      <rPr>
        <sz val="12"/>
        <color rgb="FF000000"/>
        <rFont val="Times New Roman"/>
        <family val="1"/>
      </rPr>
      <t>,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29–32, doi:10.1016/S0022-2860(99)00280-X.</t>
    </r>
  </si>
  <si>
    <r>
      <t>Volume (Å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</si>
  <si>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Molecular wt</t>
  </si>
  <si>
    <t>Mass of 1 mole (kg)</t>
  </si>
  <si>
    <t>Mass of one molecule (kg)</t>
  </si>
  <si>
    <r>
      <t>Density (kg/m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)</t>
    </r>
  </si>
  <si>
    <r>
      <t>Volume (Å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>)</t>
    </r>
  </si>
  <si>
    <t>Max length (nm)</t>
  </si>
  <si>
    <t>Max length (Å)</t>
  </si>
  <si>
    <t>Min width (nm)</t>
  </si>
  <si>
    <t>Min width (Å)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</si>
</sst>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20212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212121"/>
      <name val="Segoe UI"/>
      <family val="2"/>
    </font>
    <font>
      <sz val="11"/>
      <color rgb="FF000000"/>
      <name val="Arial Unicode MS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Symbol"/>
      <family val="1"/>
      <charset val="2"/>
    </font>
    <font>
      <vertAlign val="subscript"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0" fillId="0" borderId="1" xfId="0" applyBorder="1"/>
    <xf numFmtId="0" fontId="0" fillId="0" borderId="2" xfId="0" applyBorder="1"/>
    <xf numFmtId="0" fontId="6" fillId="0" borderId="0" xfId="0" applyFont="1"/>
    <xf numFmtId="0" fontId="0" fillId="0" borderId="3" xfId="0" applyBorder="1"/>
    <xf numFmtId="0" fontId="0" fillId="0" borderId="4" xfId="0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0" fillId="3" borderId="0" xfId="0" applyNumberFormat="1" applyFill="1"/>
    <xf numFmtId="1" fontId="10" fillId="3" borderId="0" xfId="0" applyNumberFormat="1" applyFont="1" applyFill="1" applyAlignment="1">
      <alignment vertical="center"/>
    </xf>
    <xf numFmtId="1" fontId="0" fillId="0" borderId="0" xfId="0" applyNumberFormat="1"/>
    <xf numFmtId="1" fontId="6" fillId="3" borderId="0" xfId="0" applyNumberFormat="1" applyFont="1" applyFill="1"/>
    <xf numFmtId="0" fontId="1" fillId="2" borderId="0" xfId="0" applyFont="1" applyFill="1" applyBorder="1"/>
    <xf numFmtId="1" fontId="1" fillId="2" borderId="0" xfId="0" applyNumberFormat="1" applyFont="1" applyFill="1" applyBorder="1"/>
    <xf numFmtId="0" fontId="4" fillId="2" borderId="0" xfId="0" applyFont="1" applyFill="1" applyBorder="1"/>
    <xf numFmtId="0" fontId="12" fillId="0" borderId="0" xfId="0" applyFont="1"/>
    <xf numFmtId="0" fontId="1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3" borderId="0" xfId="0" applyNumberFormat="1" applyFill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34" sqref="A34"/>
    </sheetView>
  </sheetViews>
  <sheetFormatPr defaultRowHeight="15"/>
  <cols>
    <col min="1" max="1" width="46.42578125" customWidth="1"/>
    <col min="4" max="4" width="16.5703125" customWidth="1"/>
    <col min="5" max="5" width="25.85546875" style="26" customWidth="1"/>
    <col min="6" max="6" width="12" style="27" customWidth="1"/>
    <col min="8" max="8" width="182.42578125" customWidth="1"/>
  </cols>
  <sheetData>
    <row r="1" spans="1:8" ht="17.25">
      <c r="A1" s="1" t="s">
        <v>78</v>
      </c>
      <c r="B1" s="2" t="s">
        <v>0</v>
      </c>
      <c r="C1" s="3"/>
      <c r="D1" s="2" t="s">
        <v>68</v>
      </c>
      <c r="E1" s="21" t="s">
        <v>69</v>
      </c>
      <c r="F1" s="22" t="s">
        <v>1</v>
      </c>
      <c r="G1" s="2"/>
      <c r="H1" s="1" t="s">
        <v>77</v>
      </c>
    </row>
    <row r="2" spans="1:8" ht="15.75">
      <c r="A2" t="s">
        <v>72</v>
      </c>
      <c r="B2" t="s">
        <v>42</v>
      </c>
      <c r="D2">
        <v>128.27000000000001</v>
      </c>
      <c r="E2" s="26">
        <v>4</v>
      </c>
      <c r="F2" s="28">
        <f>D2/E2</f>
        <v>32.067500000000003</v>
      </c>
      <c r="H2" s="29" t="s">
        <v>92</v>
      </c>
    </row>
    <row r="3" spans="1:8" ht="15.75">
      <c r="A3" t="s">
        <v>75</v>
      </c>
      <c r="B3" t="s">
        <v>45</v>
      </c>
      <c r="D3">
        <v>200.53</v>
      </c>
      <c r="E3" s="26">
        <v>4</v>
      </c>
      <c r="F3" s="28">
        <f>D3/E3</f>
        <v>50.1325</v>
      </c>
      <c r="H3" s="29" t="s">
        <v>79</v>
      </c>
    </row>
    <row r="4" spans="1:8" ht="15.75">
      <c r="A4" t="s">
        <v>54</v>
      </c>
      <c r="B4" s="10" t="s">
        <v>55</v>
      </c>
      <c r="D4">
        <v>627.68899999999996</v>
      </c>
      <c r="E4" s="26">
        <v>8</v>
      </c>
      <c r="F4" s="28">
        <f>D4/E4</f>
        <v>78.461124999999996</v>
      </c>
      <c r="H4" s="29" t="s">
        <v>94</v>
      </c>
    </row>
    <row r="5" spans="1:8" ht="15.75">
      <c r="A5" s="4" t="s">
        <v>73</v>
      </c>
      <c r="B5" s="5" t="s">
        <v>4</v>
      </c>
      <c r="C5" s="5"/>
      <c r="D5" s="5">
        <v>206.11699999999999</v>
      </c>
      <c r="E5" s="23">
        <v>2</v>
      </c>
      <c r="F5" s="24">
        <f>D5/E5</f>
        <v>103.0585</v>
      </c>
      <c r="G5" s="4"/>
      <c r="H5" s="29" t="s">
        <v>93</v>
      </c>
    </row>
    <row r="6" spans="1:8" ht="15.75">
      <c r="A6" s="4" t="s">
        <v>74</v>
      </c>
      <c r="B6" s="5" t="s">
        <v>6</v>
      </c>
      <c r="C6" s="5"/>
      <c r="D6" s="5">
        <v>1116.2059999999999</v>
      </c>
      <c r="E6" s="23">
        <v>8</v>
      </c>
      <c r="F6" s="24">
        <f t="shared" ref="F6:F18" si="0">D6/E6</f>
        <v>139.52574999999999</v>
      </c>
      <c r="G6" s="5"/>
      <c r="H6" s="29" t="s">
        <v>80</v>
      </c>
    </row>
    <row r="7" spans="1:8" ht="15.75">
      <c r="A7" s="4" t="s">
        <v>7</v>
      </c>
      <c r="B7" s="5" t="s">
        <v>8</v>
      </c>
      <c r="C7" s="5"/>
      <c r="D7" s="5">
        <v>634.35900000000004</v>
      </c>
      <c r="E7" s="23">
        <v>4</v>
      </c>
      <c r="F7" s="24">
        <f t="shared" si="0"/>
        <v>158.58975000000001</v>
      </c>
      <c r="G7" s="5"/>
      <c r="H7" s="29" t="s">
        <v>81</v>
      </c>
    </row>
    <row r="8" spans="1:8" ht="18.75">
      <c r="A8" s="4" t="s">
        <v>9</v>
      </c>
      <c r="B8" s="5" t="s">
        <v>10</v>
      </c>
      <c r="C8" s="5"/>
      <c r="D8" s="5">
        <v>1279.712</v>
      </c>
      <c r="E8" s="23">
        <v>8</v>
      </c>
      <c r="F8" s="24">
        <f t="shared" si="0"/>
        <v>159.964</v>
      </c>
      <c r="G8" s="5"/>
      <c r="H8" s="29" t="s">
        <v>82</v>
      </c>
    </row>
    <row r="9" spans="1:8" ht="18.75">
      <c r="A9" s="4" t="s">
        <v>11</v>
      </c>
      <c r="B9" s="5" t="s">
        <v>12</v>
      </c>
      <c r="C9" s="5"/>
      <c r="D9" s="5">
        <v>310.52300000000002</v>
      </c>
      <c r="E9" s="23">
        <v>2</v>
      </c>
      <c r="F9" s="24">
        <f t="shared" si="0"/>
        <v>155.26150000000001</v>
      </c>
      <c r="G9" s="5"/>
      <c r="H9" s="29" t="s">
        <v>82</v>
      </c>
    </row>
    <row r="10" spans="1:8" ht="15.75">
      <c r="A10" s="4" t="s">
        <v>17</v>
      </c>
      <c r="B10" s="5" t="s">
        <v>18</v>
      </c>
      <c r="C10" s="5"/>
      <c r="D10" s="5">
        <v>768.303</v>
      </c>
      <c r="E10" s="23">
        <v>4</v>
      </c>
      <c r="F10" s="24">
        <f t="shared" si="0"/>
        <v>192.07575</v>
      </c>
      <c r="G10" s="5"/>
      <c r="H10" s="29" t="s">
        <v>83</v>
      </c>
    </row>
    <row r="11" spans="1:8" ht="15.75">
      <c r="A11" s="4" t="s">
        <v>23</v>
      </c>
      <c r="B11" s="5" t="s">
        <v>24</v>
      </c>
      <c r="C11" s="5"/>
      <c r="D11" s="5">
        <v>409.29</v>
      </c>
      <c r="E11" s="23">
        <v>2</v>
      </c>
      <c r="F11" s="24">
        <f t="shared" si="0"/>
        <v>204.64500000000001</v>
      </c>
      <c r="G11" s="5"/>
      <c r="H11" s="29" t="s">
        <v>84</v>
      </c>
    </row>
    <row r="12" spans="1:8" ht="15.75">
      <c r="A12" s="4" t="s">
        <v>25</v>
      </c>
      <c r="B12" s="5" t="s">
        <v>26</v>
      </c>
      <c r="C12" s="5"/>
      <c r="D12" s="5">
        <v>449.06599999999997</v>
      </c>
      <c r="E12" s="23">
        <v>2</v>
      </c>
      <c r="F12" s="24">
        <f t="shared" si="0"/>
        <v>224.53299999999999</v>
      </c>
      <c r="G12" s="5"/>
      <c r="H12" s="29" t="s">
        <v>85</v>
      </c>
    </row>
    <row r="13" spans="1:8" ht="15.75">
      <c r="A13" s="4" t="s">
        <v>27</v>
      </c>
      <c r="B13" s="5" t="s">
        <v>28</v>
      </c>
      <c r="C13" s="5"/>
      <c r="D13" s="5">
        <v>237.15</v>
      </c>
      <c r="E13" s="23">
        <v>1</v>
      </c>
      <c r="F13" s="24">
        <f t="shared" si="0"/>
        <v>237.15</v>
      </c>
      <c r="G13" s="5"/>
      <c r="H13" s="29" t="s">
        <v>86</v>
      </c>
    </row>
    <row r="14" spans="1:8" ht="15.75">
      <c r="A14" s="4" t="s">
        <v>29</v>
      </c>
      <c r="B14" s="5" t="s">
        <v>30</v>
      </c>
      <c r="C14" s="5"/>
      <c r="D14" s="5">
        <v>340.4</v>
      </c>
      <c r="E14" s="23">
        <v>2</v>
      </c>
      <c r="F14" s="24">
        <f t="shared" si="0"/>
        <v>170.2</v>
      </c>
      <c r="G14" s="5"/>
      <c r="H14" s="29" t="s">
        <v>87</v>
      </c>
    </row>
    <row r="15" spans="1:8" ht="15.75">
      <c r="A15" s="4" t="s">
        <v>33</v>
      </c>
      <c r="B15" s="5" t="s">
        <v>34</v>
      </c>
      <c r="C15" s="5"/>
      <c r="D15" s="5">
        <v>462.59399999999999</v>
      </c>
      <c r="E15" s="23">
        <v>2</v>
      </c>
      <c r="F15" s="24">
        <f t="shared" si="0"/>
        <v>231.297</v>
      </c>
      <c r="G15" s="5"/>
      <c r="H15" s="29" t="s">
        <v>88</v>
      </c>
    </row>
    <row r="16" spans="1:8" ht="18.75">
      <c r="A16" s="4" t="s">
        <v>35</v>
      </c>
      <c r="B16" s="5" t="s">
        <v>36</v>
      </c>
      <c r="C16" s="5"/>
      <c r="D16" s="5">
        <v>458.12</v>
      </c>
      <c r="E16" s="23">
        <v>2</v>
      </c>
      <c r="F16" s="24">
        <f t="shared" si="0"/>
        <v>229.06</v>
      </c>
      <c r="G16" s="5"/>
      <c r="H16" s="29" t="s">
        <v>89</v>
      </c>
    </row>
    <row r="17" spans="1:8" ht="15.75">
      <c r="A17" s="4" t="s">
        <v>37</v>
      </c>
      <c r="B17" s="5" t="s">
        <v>38</v>
      </c>
      <c r="C17" s="5"/>
      <c r="D17" s="5">
        <v>995.83799999999997</v>
      </c>
      <c r="E17" s="23">
        <v>4</v>
      </c>
      <c r="F17" s="24">
        <f t="shared" si="0"/>
        <v>248.95949999999999</v>
      </c>
      <c r="G17" s="5"/>
      <c r="H17" s="29" t="s">
        <v>90</v>
      </c>
    </row>
    <row r="18" spans="1:8" ht="15.75">
      <c r="A18" s="7" t="s">
        <v>39</v>
      </c>
      <c r="B18" s="8" t="s">
        <v>40</v>
      </c>
      <c r="C18" s="8"/>
      <c r="D18" s="8">
        <v>557.98400000000004</v>
      </c>
      <c r="E18" s="25">
        <v>2</v>
      </c>
      <c r="F18" s="24">
        <f t="shared" si="0"/>
        <v>278.99200000000002</v>
      </c>
      <c r="G18" s="8"/>
      <c r="H18" s="29" t="s">
        <v>91</v>
      </c>
    </row>
    <row r="19" spans="1:8" ht="18.75">
      <c r="A19" t="s">
        <v>71</v>
      </c>
      <c r="B19" s="11" t="s">
        <v>63</v>
      </c>
      <c r="D19">
        <v>489.71600000000001</v>
      </c>
      <c r="E19" s="26">
        <v>2</v>
      </c>
      <c r="F19" s="28">
        <f t="shared" ref="F19:F20" si="1">D19/E19</f>
        <v>244.858</v>
      </c>
      <c r="H19" s="29" t="s">
        <v>96</v>
      </c>
    </row>
    <row r="20" spans="1:8" ht="15.75">
      <c r="A20" t="s">
        <v>76</v>
      </c>
      <c r="B20" s="11" t="s">
        <v>65</v>
      </c>
      <c r="D20">
        <v>1016.3</v>
      </c>
      <c r="E20" s="26">
        <v>4</v>
      </c>
      <c r="F20" s="28">
        <f t="shared" si="1"/>
        <v>254.07499999999999</v>
      </c>
      <c r="H20" s="29" t="s">
        <v>97</v>
      </c>
    </row>
    <row r="21" spans="1:8" ht="18.75">
      <c r="A21" t="s">
        <v>70</v>
      </c>
      <c r="B21" s="10" t="s">
        <v>57</v>
      </c>
      <c r="D21">
        <v>884.52599999999995</v>
      </c>
      <c r="E21" s="26">
        <v>4</v>
      </c>
      <c r="F21" s="28">
        <f>D21/E21</f>
        <v>221.13149999999999</v>
      </c>
      <c r="H21" s="29" t="s">
        <v>95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"/>
  <sheetViews>
    <sheetView workbookViewId="0">
      <selection activeCell="F46" sqref="F46"/>
    </sheetView>
  </sheetViews>
  <sheetFormatPr defaultRowHeight="15"/>
  <cols>
    <col min="1" max="1" width="36.140625" customWidth="1"/>
    <col min="3" max="3" width="9.42578125" style="14" bestFit="1" customWidth="1"/>
    <col min="5" max="5" width="16" customWidth="1"/>
    <col min="6" max="6" width="20.28515625" customWidth="1"/>
    <col min="7" max="7" width="22.5703125" customWidth="1"/>
    <col min="8" max="8" width="17" customWidth="1"/>
    <col min="9" max="9" width="12.140625" bestFit="1" customWidth="1"/>
    <col min="10" max="10" width="9.42578125" style="14" bestFit="1" customWidth="1"/>
    <col min="12" max="12" width="17.140625" customWidth="1"/>
    <col min="13" max="13" width="14.140625" customWidth="1"/>
    <col min="14" max="14" width="14.85546875" customWidth="1"/>
    <col min="15" max="15" width="14.7109375" customWidth="1"/>
  </cols>
  <sheetData>
    <row r="1" spans="1:15" ht="17.25">
      <c r="A1" s="16" t="s">
        <v>78</v>
      </c>
      <c r="B1" s="16" t="s">
        <v>0</v>
      </c>
      <c r="C1" s="17" t="s">
        <v>98</v>
      </c>
      <c r="D1" s="18"/>
      <c r="E1" s="16" t="s">
        <v>99</v>
      </c>
      <c r="F1" s="16" t="s">
        <v>100</v>
      </c>
      <c r="G1" s="16" t="s">
        <v>101</v>
      </c>
      <c r="H1" s="16" t="s">
        <v>102</v>
      </c>
      <c r="I1" s="16" t="s">
        <v>2</v>
      </c>
      <c r="J1" s="17" t="s">
        <v>103</v>
      </c>
      <c r="K1" s="16"/>
      <c r="L1" s="16" t="s">
        <v>104</v>
      </c>
      <c r="M1" s="16" t="s">
        <v>105</v>
      </c>
      <c r="N1" s="16" t="s">
        <v>106</v>
      </c>
      <c r="O1" s="16" t="s">
        <v>107</v>
      </c>
    </row>
    <row r="2" spans="1:15">
      <c r="A2" t="s">
        <v>19</v>
      </c>
      <c r="B2" t="s">
        <v>20</v>
      </c>
      <c r="C2">
        <v>150.29</v>
      </c>
      <c r="E2">
        <v>134.22200000000001</v>
      </c>
      <c r="F2">
        <f t="shared" ref="F2:F14" si="0">E2/1000</f>
        <v>0.13422200000000001</v>
      </c>
      <c r="G2">
        <f t="shared" ref="G2:G25" si="1">F2/(6.022*10^23)</f>
        <v>2.2288608435735638E-25</v>
      </c>
      <c r="H2">
        <v>905.2</v>
      </c>
      <c r="I2">
        <f t="shared" ref="I2:I25" si="2">G2/H2</f>
        <v>2.4622855099133492E-28</v>
      </c>
      <c r="J2">
        <f t="shared" ref="J2:J25" si="3">I2*10^30</f>
        <v>246.22855099133494</v>
      </c>
      <c r="L2">
        <v>0.69499999999999995</v>
      </c>
      <c r="M2">
        <f t="shared" ref="M2:M25" si="4">L2*10</f>
        <v>6.9499999999999993</v>
      </c>
      <c r="N2">
        <v>0.53</v>
      </c>
      <c r="O2">
        <f>N2*10</f>
        <v>5.3000000000000007</v>
      </c>
    </row>
    <row r="3" spans="1:15">
      <c r="A3" t="s">
        <v>21</v>
      </c>
      <c r="B3" t="s">
        <v>22</v>
      </c>
      <c r="C3">
        <v>150.29</v>
      </c>
      <c r="E3">
        <v>134.22200000000001</v>
      </c>
      <c r="F3">
        <f t="shared" si="0"/>
        <v>0.13422200000000001</v>
      </c>
      <c r="G3">
        <f t="shared" si="1"/>
        <v>2.2288608435735638E-25</v>
      </c>
      <c r="H3">
        <v>890.3</v>
      </c>
      <c r="I3">
        <f t="shared" si="2"/>
        <v>2.5034941520538738E-28</v>
      </c>
      <c r="J3">
        <f t="shared" si="3"/>
        <v>250.34941520538737</v>
      </c>
      <c r="L3">
        <v>0.69599999999999995</v>
      </c>
      <c r="M3">
        <f t="shared" si="4"/>
        <v>6.9599999999999991</v>
      </c>
      <c r="N3">
        <v>0.59</v>
      </c>
      <c r="O3">
        <f>N3*10</f>
        <v>5.8999999999999995</v>
      </c>
    </row>
    <row r="4" spans="1:15">
      <c r="A4" t="s">
        <v>13</v>
      </c>
      <c r="B4" t="s">
        <v>14</v>
      </c>
      <c r="C4">
        <v>133.72999999999999</v>
      </c>
      <c r="E4">
        <v>120.19499999999999</v>
      </c>
      <c r="F4">
        <f t="shared" si="0"/>
        <v>0.120195</v>
      </c>
      <c r="G4">
        <f t="shared" si="1"/>
        <v>1.9959315841912986E-25</v>
      </c>
      <c r="H4">
        <v>894.4</v>
      </c>
      <c r="I4">
        <f t="shared" si="2"/>
        <v>2.231587191627123E-28</v>
      </c>
      <c r="J4">
        <f t="shared" si="3"/>
        <v>223.15871916271229</v>
      </c>
      <c r="L4">
        <v>0.67500000000000004</v>
      </c>
      <c r="M4">
        <f t="shared" si="4"/>
        <v>6.75</v>
      </c>
      <c r="N4">
        <v>0.59199999999999997</v>
      </c>
      <c r="O4">
        <f>N4*10</f>
        <v>5.92</v>
      </c>
    </row>
    <row r="5" spans="1:15">
      <c r="A5" t="s">
        <v>58</v>
      </c>
      <c r="B5" t="s">
        <v>59</v>
      </c>
      <c r="C5">
        <v>139.69999999999999</v>
      </c>
      <c r="E5">
        <v>122.21</v>
      </c>
      <c r="F5">
        <f t="shared" si="0"/>
        <v>0.12221</v>
      </c>
      <c r="G5">
        <f t="shared" si="1"/>
        <v>2.0293922284955165E-25</v>
      </c>
      <c r="H5">
        <v>838</v>
      </c>
      <c r="I5">
        <f t="shared" si="2"/>
        <v>2.421709103216607E-28</v>
      </c>
      <c r="J5">
        <f t="shared" si="3"/>
        <v>242.1709103216607</v>
      </c>
      <c r="L5">
        <v>0.66300000000000003</v>
      </c>
      <c r="M5">
        <f t="shared" si="4"/>
        <v>6.6300000000000008</v>
      </c>
    </row>
    <row r="6" spans="1:15">
      <c r="A6" t="s">
        <v>23</v>
      </c>
      <c r="B6" t="s">
        <v>24</v>
      </c>
      <c r="C6">
        <v>150.29</v>
      </c>
      <c r="E6">
        <v>134.22200000000001</v>
      </c>
      <c r="F6">
        <f t="shared" si="0"/>
        <v>0.13422200000000001</v>
      </c>
      <c r="G6">
        <f t="shared" si="1"/>
        <v>2.2288608435735638E-25</v>
      </c>
      <c r="H6">
        <v>838</v>
      </c>
      <c r="I6">
        <f t="shared" si="2"/>
        <v>2.6597384768180952E-28</v>
      </c>
      <c r="J6">
        <f t="shared" si="3"/>
        <v>265.9738476818095</v>
      </c>
      <c r="L6">
        <v>0.67400000000000004</v>
      </c>
      <c r="M6">
        <f t="shared" si="4"/>
        <v>6.74</v>
      </c>
      <c r="N6">
        <v>0.48299999999999998</v>
      </c>
      <c r="O6">
        <f t="shared" ref="O6:O12" si="5">N6*10</f>
        <v>4.83</v>
      </c>
    </row>
    <row r="7" spans="1:15">
      <c r="A7" t="s">
        <v>15</v>
      </c>
      <c r="B7" t="s">
        <v>16</v>
      </c>
      <c r="C7">
        <v>133.72999999999999</v>
      </c>
      <c r="E7">
        <v>120.19499999999999</v>
      </c>
      <c r="F7">
        <f t="shared" si="0"/>
        <v>0.120195</v>
      </c>
      <c r="G7">
        <f t="shared" si="1"/>
        <v>1.9959315841912986E-25</v>
      </c>
      <c r="H7">
        <v>876</v>
      </c>
      <c r="I7">
        <f t="shared" si="2"/>
        <v>2.2784607125471443E-28</v>
      </c>
      <c r="J7">
        <f t="shared" si="3"/>
        <v>227.84607125471445</v>
      </c>
      <c r="L7">
        <v>0.69199999999999995</v>
      </c>
      <c r="M7">
        <f t="shared" si="4"/>
        <v>6.92</v>
      </c>
      <c r="N7">
        <v>0.51100000000000001</v>
      </c>
      <c r="O7">
        <f t="shared" si="5"/>
        <v>5.1100000000000003</v>
      </c>
    </row>
    <row r="8" spans="1:15">
      <c r="A8" t="s">
        <v>7</v>
      </c>
      <c r="B8" t="s">
        <v>8</v>
      </c>
      <c r="C8">
        <v>117.17</v>
      </c>
      <c r="E8">
        <v>106.16500000000001</v>
      </c>
      <c r="F8">
        <f t="shared" si="0"/>
        <v>0.10616500000000001</v>
      </c>
      <c r="G8">
        <f t="shared" si="1"/>
        <v>1.7629525074726006E-25</v>
      </c>
      <c r="H8">
        <v>880.2</v>
      </c>
      <c r="I8">
        <f t="shared" si="2"/>
        <v>2.0028999176012277E-28</v>
      </c>
      <c r="J8">
        <f t="shared" si="3"/>
        <v>200.28999176012277</v>
      </c>
      <c r="L8">
        <v>0.59</v>
      </c>
      <c r="M8">
        <f t="shared" si="4"/>
        <v>5.8999999999999995</v>
      </c>
      <c r="N8">
        <v>0.50700000000000001</v>
      </c>
      <c r="O8">
        <f t="shared" si="5"/>
        <v>5.07</v>
      </c>
    </row>
    <row r="9" spans="1:15">
      <c r="A9" t="s">
        <v>17</v>
      </c>
      <c r="B9" t="s">
        <v>18</v>
      </c>
      <c r="C9">
        <v>133.72999999999999</v>
      </c>
      <c r="E9">
        <v>120.19499999999999</v>
      </c>
      <c r="F9">
        <f t="shared" si="0"/>
        <v>0.120195</v>
      </c>
      <c r="G9">
        <f t="shared" si="1"/>
        <v>1.9959315841912986E-25</v>
      </c>
      <c r="H9">
        <v>865.2</v>
      </c>
      <c r="I9">
        <f t="shared" si="2"/>
        <v>2.306901969707927E-28</v>
      </c>
      <c r="J9">
        <f t="shared" si="3"/>
        <v>230.6901969707927</v>
      </c>
      <c r="L9">
        <v>0.64100000000000001</v>
      </c>
      <c r="M9">
        <f t="shared" si="4"/>
        <v>6.41</v>
      </c>
      <c r="N9">
        <v>0.61899999999999999</v>
      </c>
      <c r="O9">
        <f t="shared" si="5"/>
        <v>6.1899999999999995</v>
      </c>
    </row>
    <row r="10" spans="1:15">
      <c r="A10" t="s">
        <v>9</v>
      </c>
      <c r="B10" t="s">
        <v>10</v>
      </c>
      <c r="C10">
        <v>117.17</v>
      </c>
      <c r="E10">
        <v>106.16500000000001</v>
      </c>
      <c r="F10">
        <f t="shared" si="0"/>
        <v>0.10616500000000001</v>
      </c>
      <c r="G10">
        <f t="shared" si="1"/>
        <v>1.7629525074726006E-25</v>
      </c>
      <c r="H10">
        <v>864.2</v>
      </c>
      <c r="I10">
        <f t="shared" si="2"/>
        <v>2.0399820729838007E-28</v>
      </c>
      <c r="J10">
        <f t="shared" si="3"/>
        <v>203.99820729838007</v>
      </c>
      <c r="L10">
        <v>0.60199999999999998</v>
      </c>
      <c r="M10">
        <f t="shared" si="4"/>
        <v>6.02</v>
      </c>
      <c r="N10">
        <v>0.54900000000000004</v>
      </c>
      <c r="O10">
        <f t="shared" si="5"/>
        <v>5.49</v>
      </c>
    </row>
    <row r="11" spans="1:15">
      <c r="A11" t="s">
        <v>11</v>
      </c>
      <c r="B11" t="s">
        <v>12</v>
      </c>
      <c r="C11">
        <v>117.17</v>
      </c>
      <c r="E11">
        <v>106.16500000000001</v>
      </c>
      <c r="F11">
        <f t="shared" si="0"/>
        <v>0.10616500000000001</v>
      </c>
      <c r="G11">
        <f t="shared" si="1"/>
        <v>1.7629525074726006E-25</v>
      </c>
      <c r="H11">
        <v>861</v>
      </c>
      <c r="I11">
        <f t="shared" si="2"/>
        <v>2.0475638878891995E-28</v>
      </c>
      <c r="J11">
        <f t="shared" si="3"/>
        <v>204.75638878891996</v>
      </c>
      <c r="L11">
        <v>0.68899999999999995</v>
      </c>
      <c r="M11">
        <f t="shared" si="4"/>
        <v>6.89</v>
      </c>
      <c r="N11">
        <v>0.42799999999999999</v>
      </c>
      <c r="O11">
        <f t="shared" si="5"/>
        <v>4.28</v>
      </c>
    </row>
    <row r="12" spans="1:15">
      <c r="A12" t="s">
        <v>31</v>
      </c>
      <c r="B12" t="s">
        <v>32</v>
      </c>
      <c r="C12">
        <v>144.6</v>
      </c>
      <c r="E12">
        <v>142.19999999999999</v>
      </c>
      <c r="F12">
        <f t="shared" si="0"/>
        <v>0.14219999999999999</v>
      </c>
      <c r="G12">
        <f t="shared" si="1"/>
        <v>2.3613417469279309E-25</v>
      </c>
      <c r="H12">
        <v>1020.2</v>
      </c>
      <c r="I12">
        <f t="shared" si="2"/>
        <v>2.3145870877552742E-28</v>
      </c>
      <c r="J12">
        <f t="shared" si="3"/>
        <v>231.45870877552744</v>
      </c>
      <c r="L12">
        <v>0.72399999999999998</v>
      </c>
      <c r="M12">
        <f t="shared" si="4"/>
        <v>7.24</v>
      </c>
      <c r="N12">
        <v>0.58499999999999996</v>
      </c>
      <c r="O12">
        <f t="shared" si="5"/>
        <v>5.85</v>
      </c>
    </row>
    <row r="13" spans="1:15">
      <c r="A13" t="s">
        <v>60</v>
      </c>
      <c r="B13" t="s">
        <v>61</v>
      </c>
      <c r="C13">
        <v>139.69999999999999</v>
      </c>
      <c r="E13">
        <v>122.21</v>
      </c>
      <c r="F13">
        <f t="shared" si="0"/>
        <v>0.12221</v>
      </c>
      <c r="G13">
        <f t="shared" si="1"/>
        <v>2.0293922284955165E-25</v>
      </c>
      <c r="H13">
        <v>917</v>
      </c>
      <c r="I13">
        <f t="shared" si="2"/>
        <v>2.2130776755676297E-28</v>
      </c>
      <c r="J13">
        <f t="shared" si="3"/>
        <v>221.30776755676297</v>
      </c>
      <c r="L13">
        <v>0.61599999999999999</v>
      </c>
      <c r="M13">
        <f t="shared" si="4"/>
        <v>6.16</v>
      </c>
    </row>
    <row r="14" spans="1:15">
      <c r="A14" t="s">
        <v>33</v>
      </c>
      <c r="B14" t="s">
        <v>34</v>
      </c>
      <c r="C14">
        <v>161.16</v>
      </c>
      <c r="E14">
        <v>156.22</v>
      </c>
      <c r="F14">
        <f t="shared" si="0"/>
        <v>0.15622</v>
      </c>
      <c r="G14">
        <f t="shared" si="1"/>
        <v>2.5941547658585188E-25</v>
      </c>
      <c r="H14">
        <v>1003</v>
      </c>
      <c r="I14">
        <f t="shared" si="2"/>
        <v>2.5863955791211551E-28</v>
      </c>
      <c r="J14">
        <f t="shared" si="3"/>
        <v>258.63955791211549</v>
      </c>
      <c r="L14">
        <v>0.85599999999999998</v>
      </c>
      <c r="M14">
        <f t="shared" si="4"/>
        <v>8.56</v>
      </c>
      <c r="N14">
        <v>0.497</v>
      </c>
      <c r="O14">
        <f>N14*10</f>
        <v>4.97</v>
      </c>
    </row>
    <row r="15" spans="1:15">
      <c r="A15" t="s">
        <v>46</v>
      </c>
      <c r="B15" t="s">
        <v>47</v>
      </c>
      <c r="C15">
        <v>89.73</v>
      </c>
      <c r="E15">
        <v>70.132900000000006</v>
      </c>
      <c r="F15">
        <v>7.0132899999999998E-2</v>
      </c>
      <c r="G15">
        <f t="shared" si="1"/>
        <v>1.1646114247758221E-25</v>
      </c>
      <c r="H15">
        <v>662</v>
      </c>
      <c r="I15">
        <f t="shared" si="2"/>
        <v>1.7592317594800937E-28</v>
      </c>
      <c r="J15">
        <f t="shared" si="3"/>
        <v>175.92317594800937</v>
      </c>
      <c r="L15">
        <v>0.34399999999999997</v>
      </c>
      <c r="M15">
        <f t="shared" si="4"/>
        <v>3.4399999999999995</v>
      </c>
    </row>
    <row r="16" spans="1:15">
      <c r="A16" t="s">
        <v>39</v>
      </c>
      <c r="B16" t="s">
        <v>40</v>
      </c>
      <c r="C16">
        <v>205.15</v>
      </c>
      <c r="E16">
        <v>206.29</v>
      </c>
      <c r="F16">
        <f t="shared" ref="F16:F22" si="6">E16/1000</f>
        <v>0.20629</v>
      </c>
      <c r="G16">
        <f t="shared" si="1"/>
        <v>3.4256061109266029E-25</v>
      </c>
      <c r="H16">
        <v>1042.5999999999999</v>
      </c>
      <c r="I16">
        <f t="shared" si="2"/>
        <v>3.2856379348998687E-28</v>
      </c>
      <c r="J16">
        <f t="shared" si="3"/>
        <v>328.56379348998689</v>
      </c>
      <c r="L16">
        <v>0.92200000000000004</v>
      </c>
      <c r="M16">
        <f t="shared" si="4"/>
        <v>9.2200000000000006</v>
      </c>
      <c r="N16">
        <v>0.67900000000000005</v>
      </c>
      <c r="O16">
        <f>N16*10</f>
        <v>6.7900000000000009</v>
      </c>
    </row>
    <row r="17" spans="1:15">
      <c r="A17" t="s">
        <v>37</v>
      </c>
      <c r="B17" t="s">
        <v>38</v>
      </c>
      <c r="C17">
        <v>188.59</v>
      </c>
      <c r="E17">
        <v>192.26</v>
      </c>
      <c r="F17">
        <f t="shared" si="6"/>
        <v>0.19225999999999999</v>
      </c>
      <c r="G17">
        <f t="shared" si="1"/>
        <v>3.1926270342079045E-25</v>
      </c>
      <c r="H17">
        <v>1065</v>
      </c>
      <c r="I17">
        <f t="shared" si="2"/>
        <v>2.9977718631060135E-28</v>
      </c>
      <c r="J17">
        <f t="shared" si="3"/>
        <v>299.77718631060134</v>
      </c>
      <c r="L17">
        <v>0.93</v>
      </c>
      <c r="M17">
        <f t="shared" si="4"/>
        <v>9.3000000000000007</v>
      </c>
      <c r="N17">
        <v>0.57599999999999996</v>
      </c>
      <c r="O17">
        <f>N17*10</f>
        <v>5.76</v>
      </c>
    </row>
    <row r="18" spans="1:15">
      <c r="A18" t="s">
        <v>35</v>
      </c>
      <c r="B18" t="s">
        <v>36</v>
      </c>
      <c r="C18">
        <v>172.03</v>
      </c>
      <c r="E18">
        <v>178.23400000000001</v>
      </c>
      <c r="F18">
        <f t="shared" si="6"/>
        <v>0.178234</v>
      </c>
      <c r="G18">
        <f t="shared" si="1"/>
        <v>2.9597143806044504E-25</v>
      </c>
      <c r="H18">
        <v>1283</v>
      </c>
      <c r="I18">
        <f t="shared" si="2"/>
        <v>2.3068701329730713E-28</v>
      </c>
      <c r="J18">
        <f t="shared" si="3"/>
        <v>230.68701329730715</v>
      </c>
      <c r="L18">
        <v>0.94099999999999995</v>
      </c>
      <c r="M18">
        <f t="shared" si="4"/>
        <v>9.41</v>
      </c>
      <c r="N18">
        <v>0.47499999999999998</v>
      </c>
      <c r="O18">
        <f>N18*10</f>
        <v>4.75</v>
      </c>
    </row>
    <row r="19" spans="1:15">
      <c r="A19" t="s">
        <v>3</v>
      </c>
      <c r="B19" t="s">
        <v>4</v>
      </c>
      <c r="C19">
        <v>84.04</v>
      </c>
      <c r="E19">
        <v>78.11</v>
      </c>
      <c r="F19">
        <f t="shared" si="6"/>
        <v>7.8109999999999999E-2</v>
      </c>
      <c r="G19">
        <f t="shared" si="1"/>
        <v>1.2970773829292594E-25</v>
      </c>
      <c r="H19">
        <v>876.5</v>
      </c>
      <c r="I19">
        <f t="shared" si="2"/>
        <v>1.4798372879968732E-28</v>
      </c>
      <c r="J19">
        <f t="shared" si="3"/>
        <v>147.98372879968733</v>
      </c>
      <c r="L19">
        <v>0.496</v>
      </c>
      <c r="M19">
        <f t="shared" si="4"/>
        <v>4.96</v>
      </c>
      <c r="N19">
        <v>0.496</v>
      </c>
      <c r="O19">
        <f>N19*10</f>
        <v>4.96</v>
      </c>
    </row>
    <row r="20" spans="1:15">
      <c r="A20" t="s">
        <v>52</v>
      </c>
      <c r="B20" t="s">
        <v>53</v>
      </c>
      <c r="C20">
        <v>102.6</v>
      </c>
      <c r="E20">
        <v>84.162000000000006</v>
      </c>
      <c r="F20">
        <f t="shared" si="6"/>
        <v>8.4162000000000001E-2</v>
      </c>
      <c r="G20">
        <f t="shared" si="1"/>
        <v>1.3975755562935902E-25</v>
      </c>
      <c r="H20">
        <v>810.2</v>
      </c>
      <c r="I20">
        <f t="shared" si="2"/>
        <v>1.724976001349778E-28</v>
      </c>
      <c r="J20">
        <f t="shared" si="3"/>
        <v>172.4976001349778</v>
      </c>
      <c r="L20">
        <v>0.432</v>
      </c>
      <c r="M20">
        <f t="shared" si="4"/>
        <v>4.32</v>
      </c>
    </row>
    <row r="21" spans="1:15">
      <c r="A21" t="s">
        <v>54</v>
      </c>
      <c r="B21" t="s">
        <v>55</v>
      </c>
      <c r="C21">
        <v>54.74</v>
      </c>
      <c r="E21">
        <v>44.069000000000003</v>
      </c>
      <c r="F21">
        <f t="shared" si="6"/>
        <v>4.4069000000000004E-2</v>
      </c>
      <c r="G21">
        <f t="shared" si="1"/>
        <v>7.318000664231154E-26</v>
      </c>
      <c r="H21">
        <v>735</v>
      </c>
      <c r="I21">
        <f t="shared" si="2"/>
        <v>9.9564634887498691E-29</v>
      </c>
      <c r="J21">
        <f t="shared" si="3"/>
        <v>99.564634887498698</v>
      </c>
      <c r="L21">
        <v>0.38600000000000001</v>
      </c>
      <c r="M21">
        <f t="shared" si="4"/>
        <v>3.8600000000000003</v>
      </c>
    </row>
    <row r="22" spans="1:15">
      <c r="A22" t="s">
        <v>27</v>
      </c>
      <c r="B22" t="s">
        <v>28</v>
      </c>
      <c r="C22">
        <v>183.41</v>
      </c>
      <c r="E22">
        <v>162.27600000000001</v>
      </c>
      <c r="F22">
        <f t="shared" si="6"/>
        <v>0.162276</v>
      </c>
      <c r="G22">
        <f t="shared" si="1"/>
        <v>2.6947193623380939E-25</v>
      </c>
      <c r="H22">
        <v>1063</v>
      </c>
      <c r="I22">
        <f t="shared" si="2"/>
        <v>2.5350135111364947E-28</v>
      </c>
      <c r="J22">
        <f t="shared" si="3"/>
        <v>253.50135111364946</v>
      </c>
      <c r="L22">
        <v>0.69499999999999995</v>
      </c>
      <c r="M22">
        <f t="shared" si="4"/>
        <v>6.9499999999999993</v>
      </c>
      <c r="N22">
        <v>0.69499999999999995</v>
      </c>
      <c r="O22">
        <f>N22*10</f>
        <v>6.9499999999999993</v>
      </c>
    </row>
    <row r="23" spans="1:15">
      <c r="A23" t="s">
        <v>44</v>
      </c>
      <c r="B23" t="s">
        <v>45</v>
      </c>
      <c r="C23">
        <v>37.21</v>
      </c>
      <c r="E23">
        <v>32.04</v>
      </c>
      <c r="F23">
        <v>3.2039999999999999E-2</v>
      </c>
      <c r="G23">
        <f t="shared" si="1"/>
        <v>5.3204915310528061E-26</v>
      </c>
      <c r="H23">
        <v>791.4</v>
      </c>
      <c r="I23">
        <f t="shared" si="2"/>
        <v>6.72288543221229E-29</v>
      </c>
      <c r="J23">
        <f t="shared" si="3"/>
        <v>67.228854322122899</v>
      </c>
      <c r="L23">
        <v>0.17100000000000001</v>
      </c>
      <c r="M23">
        <f t="shared" si="4"/>
        <v>1.7100000000000002</v>
      </c>
    </row>
    <row r="24" spans="1:15">
      <c r="A24" t="s">
        <v>5</v>
      </c>
      <c r="B24" t="s">
        <v>6</v>
      </c>
      <c r="C24">
        <v>100.6</v>
      </c>
      <c r="E24">
        <v>92.141000000000005</v>
      </c>
      <c r="F24">
        <f>E24/1000</f>
        <v>9.2141000000000001E-2</v>
      </c>
      <c r="G24">
        <f t="shared" si="1"/>
        <v>1.5300730654267687E-25</v>
      </c>
      <c r="H24">
        <v>867</v>
      </c>
      <c r="I24">
        <f t="shared" si="2"/>
        <v>1.7647901562015787E-28</v>
      </c>
      <c r="J24">
        <f t="shared" si="3"/>
        <v>176.47901562015787</v>
      </c>
      <c r="L24">
        <v>0.58599999999999997</v>
      </c>
      <c r="M24">
        <f t="shared" si="4"/>
        <v>5.8599999999999994</v>
      </c>
      <c r="N24">
        <v>0.58599999999999997</v>
      </c>
      <c r="O24">
        <f>N24*10</f>
        <v>5.8599999999999994</v>
      </c>
    </row>
    <row r="25" spans="1:15">
      <c r="A25" t="s">
        <v>50</v>
      </c>
      <c r="B25" t="s">
        <v>51</v>
      </c>
      <c r="C25">
        <v>119.19</v>
      </c>
      <c r="E25">
        <v>98.19</v>
      </c>
      <c r="F25">
        <f>E25/1000</f>
        <v>9.819E-2</v>
      </c>
      <c r="G25">
        <f t="shared" si="1"/>
        <v>1.6305214214546662E-25</v>
      </c>
      <c r="H25">
        <v>770</v>
      </c>
      <c r="I25">
        <f t="shared" si="2"/>
        <v>2.1175602876034624E-28</v>
      </c>
      <c r="J25">
        <f t="shared" si="3"/>
        <v>211.75602876034625</v>
      </c>
      <c r="L25">
        <v>0.41799999999999998</v>
      </c>
      <c r="M25">
        <f t="shared" si="4"/>
        <v>4.18</v>
      </c>
    </row>
    <row r="26" spans="1:15">
      <c r="C26"/>
      <c r="J26"/>
    </row>
    <row r="27" spans="1:15">
      <c r="A27" t="s">
        <v>29</v>
      </c>
      <c r="B27" t="s">
        <v>30</v>
      </c>
      <c r="C27">
        <v>128.03</v>
      </c>
      <c r="E27">
        <v>128.17400000000001</v>
      </c>
      <c r="F27">
        <f>E27/1000</f>
        <v>0.12817400000000001</v>
      </c>
      <c r="G27">
        <f t="shared" ref="G27:G34" si="7">F27/(6.022*10^23)</f>
        <v>2.1284290933244773E-25</v>
      </c>
      <c r="H27">
        <v>962.5</v>
      </c>
      <c r="I27">
        <f t="shared" ref="I27:I33" si="8">G27/H27</f>
        <v>2.2113549021553012E-28</v>
      </c>
      <c r="J27">
        <f t="shared" ref="J27:J34" si="9">I27*10^30</f>
        <v>221.13549021553013</v>
      </c>
      <c r="L27">
        <v>0.71899999999999997</v>
      </c>
      <c r="M27">
        <f t="shared" ref="M27:M33" si="10">L27*10</f>
        <v>7.1899999999999995</v>
      </c>
      <c r="N27">
        <v>0.498</v>
      </c>
      <c r="O27">
        <f>N27*10</f>
        <v>4.9800000000000004</v>
      </c>
    </row>
    <row r="28" spans="1:15">
      <c r="A28" t="s">
        <v>25</v>
      </c>
      <c r="B28" t="s">
        <v>26</v>
      </c>
      <c r="C28">
        <v>166.85</v>
      </c>
      <c r="E28">
        <v>148.249</v>
      </c>
      <c r="F28">
        <f>E28/1000</f>
        <v>0.14824899999999999</v>
      </c>
      <c r="G28">
        <f t="shared" si="7"/>
        <v>2.4617901029558286E-25</v>
      </c>
      <c r="H28">
        <v>917</v>
      </c>
      <c r="I28">
        <f t="shared" si="8"/>
        <v>2.684612980322605E-28</v>
      </c>
      <c r="J28">
        <f t="shared" si="9"/>
        <v>268.46129803226052</v>
      </c>
      <c r="L28">
        <v>0.68899999999999995</v>
      </c>
      <c r="M28">
        <f t="shared" si="10"/>
        <v>6.89</v>
      </c>
      <c r="N28">
        <v>0.56399999999999995</v>
      </c>
      <c r="O28">
        <f>N28*10</f>
        <v>5.64</v>
      </c>
    </row>
    <row r="29" spans="1:15">
      <c r="A29" t="s">
        <v>56</v>
      </c>
      <c r="B29" t="s">
        <v>57</v>
      </c>
      <c r="C29">
        <v>156.26</v>
      </c>
      <c r="E29">
        <v>135</v>
      </c>
      <c r="F29">
        <f>E29/1000</f>
        <v>0.13500000000000001</v>
      </c>
      <c r="G29">
        <f t="shared" si="7"/>
        <v>2.2417801394885425E-25</v>
      </c>
      <c r="H29">
        <v>870</v>
      </c>
      <c r="I29">
        <f t="shared" si="8"/>
        <v>2.5767587810213131E-28</v>
      </c>
      <c r="J29">
        <f t="shared" si="9"/>
        <v>257.67587810213132</v>
      </c>
      <c r="L29">
        <v>0.61599999999999999</v>
      </c>
      <c r="M29">
        <f t="shared" si="10"/>
        <v>6.16</v>
      </c>
    </row>
    <row r="30" spans="1:15">
      <c r="A30" t="s">
        <v>62</v>
      </c>
      <c r="B30" s="11" t="s">
        <v>63</v>
      </c>
      <c r="C30" s="13">
        <v>172.03</v>
      </c>
      <c r="E30">
        <v>178.23</v>
      </c>
      <c r="F30">
        <f>E30/1000</f>
        <v>0.17823</v>
      </c>
      <c r="G30">
        <f t="shared" si="7"/>
        <v>2.9596479574892066E-25</v>
      </c>
      <c r="H30">
        <v>980</v>
      </c>
      <c r="I30">
        <f t="shared" si="8"/>
        <v>3.020048936213476E-28</v>
      </c>
      <c r="J30" s="12">
        <f t="shared" si="9"/>
        <v>302.00489362134761</v>
      </c>
      <c r="L30">
        <v>0.59099999999999997</v>
      </c>
      <c r="M30">
        <f t="shared" si="10"/>
        <v>5.91</v>
      </c>
    </row>
    <row r="31" spans="1:15">
      <c r="A31" t="s">
        <v>48</v>
      </c>
      <c r="B31" s="10" t="s">
        <v>49</v>
      </c>
      <c r="C31" s="12">
        <v>56.93</v>
      </c>
      <c r="E31" s="6">
        <v>42.08</v>
      </c>
      <c r="F31" s="6">
        <v>4.2079999999999999E-2</v>
      </c>
      <c r="G31" s="6">
        <f t="shared" si="7"/>
        <v>6.9877117236798415E-26</v>
      </c>
      <c r="H31" s="6">
        <v>519.29999999999995</v>
      </c>
      <c r="I31" s="6">
        <f t="shared" si="8"/>
        <v>1.3456021035393495E-28</v>
      </c>
      <c r="J31" s="15">
        <f t="shared" si="9"/>
        <v>134.56021035393496</v>
      </c>
      <c r="L31">
        <v>0.15</v>
      </c>
      <c r="M31">
        <f t="shared" si="10"/>
        <v>1.5</v>
      </c>
    </row>
    <row r="32" spans="1:15">
      <c r="A32" t="s">
        <v>64</v>
      </c>
      <c r="B32" s="11" t="s">
        <v>65</v>
      </c>
      <c r="C32" s="13">
        <v>188.6</v>
      </c>
      <c r="E32">
        <v>202.25</v>
      </c>
      <c r="F32">
        <f>E32/1000</f>
        <v>0.20225000000000001</v>
      </c>
      <c r="G32">
        <f t="shared" si="7"/>
        <v>3.3585187645300569E-25</v>
      </c>
      <c r="H32">
        <v>1271</v>
      </c>
      <c r="I32">
        <f t="shared" si="8"/>
        <v>2.6424223167034281E-28</v>
      </c>
      <c r="J32" s="12">
        <f t="shared" si="9"/>
        <v>264.24223167034279</v>
      </c>
      <c r="L32">
        <v>0.65700000000000003</v>
      </c>
      <c r="M32">
        <f t="shared" si="10"/>
        <v>6.57</v>
      </c>
    </row>
    <row r="33" spans="1:15">
      <c r="A33" t="s">
        <v>41</v>
      </c>
      <c r="B33" t="s">
        <v>42</v>
      </c>
      <c r="C33" s="12">
        <v>19.329999999999998</v>
      </c>
      <c r="E33" s="9" t="s">
        <v>43</v>
      </c>
      <c r="F33">
        <v>1.8015280000000002E-2</v>
      </c>
      <c r="G33">
        <f t="shared" si="7"/>
        <v>2.9915775489870478E-26</v>
      </c>
      <c r="H33">
        <v>997</v>
      </c>
      <c r="I33">
        <f t="shared" si="8"/>
        <v>3.0005792868475907E-29</v>
      </c>
      <c r="J33" s="12">
        <f t="shared" si="9"/>
        <v>30.005792868475908</v>
      </c>
      <c r="L33">
        <v>0.16</v>
      </c>
      <c r="M33">
        <f t="shared" si="10"/>
        <v>1.6</v>
      </c>
    </row>
    <row r="34" spans="1:15" ht="17.25">
      <c r="A34" t="s">
        <v>66</v>
      </c>
      <c r="B34" s="19" t="s">
        <v>67</v>
      </c>
      <c r="C34" s="12">
        <v>141</v>
      </c>
      <c r="E34" s="20">
        <v>112.22</v>
      </c>
      <c r="F34">
        <f>E34/1000</f>
        <v>0.11222</v>
      </c>
      <c r="G34">
        <f t="shared" si="7"/>
        <v>1.8635004981733644E-25</v>
      </c>
      <c r="H34">
        <v>714.9</v>
      </c>
      <c r="I34">
        <f t="shared" ref="I34" si="11">G34/H34</f>
        <v>2.6066589707278842E-28</v>
      </c>
      <c r="J34" s="12">
        <f t="shared" si="9"/>
        <v>260.66589707278843</v>
      </c>
    </row>
    <row r="35" spans="1:15" ht="17.25">
      <c r="A35" s="16" t="s">
        <v>78</v>
      </c>
      <c r="B35" s="16" t="s">
        <v>0</v>
      </c>
      <c r="C35" s="17" t="s">
        <v>98</v>
      </c>
      <c r="D35" s="18"/>
      <c r="E35" s="16" t="s">
        <v>99</v>
      </c>
      <c r="F35" s="16" t="s">
        <v>100</v>
      </c>
      <c r="G35" s="16" t="s">
        <v>101</v>
      </c>
      <c r="H35" s="16" t="s">
        <v>102</v>
      </c>
      <c r="I35" s="16" t="s">
        <v>2</v>
      </c>
      <c r="J35" s="17" t="s">
        <v>103</v>
      </c>
      <c r="K35" s="16"/>
      <c r="L35" s="16" t="s">
        <v>104</v>
      </c>
      <c r="M35" s="16" t="s">
        <v>105</v>
      </c>
      <c r="N35" s="16" t="s">
        <v>106</v>
      </c>
      <c r="O35" s="16" t="s">
        <v>107</v>
      </c>
    </row>
  </sheetData>
  <sortState ref="A1:S35">
    <sortCondition ref="A1:A35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BC623520D644D93D408DEB1EC436E" ma:contentTypeVersion="2" ma:contentTypeDescription="Create a new document." ma:contentTypeScope="" ma:versionID="0cfda6fe9af832e1cf6ff951855f9435">
  <xsd:schema xmlns:xsd="http://www.w3.org/2001/XMLSchema" xmlns:xs="http://www.w3.org/2001/XMLSchema" xmlns:p="http://schemas.microsoft.com/office/2006/metadata/properties" xmlns:ns2="c618b914-e5db-4e77-b2e2-1698bcc67a08" targetNamespace="http://schemas.microsoft.com/office/2006/metadata/properties" ma:root="true" ma:fieldsID="73f0a583f56fe659363f5e453a7ba779" ns2:_="">
    <xsd:import namespace="c618b914-e5db-4e77-b2e2-1698bcc67a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8b914-e5db-4e77-b2e2-1698bcc67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43B31F-CA8A-4D32-B84D-E8895607FB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B56774-504A-4B28-B4A1-C051B1EC2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18b914-e5db-4e77-b2e2-1698bcc67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91A27-2A97-4702-88F0-13E0C3E2071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18b914-e5db-4e77-b2e2-1698bcc67a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Sheet1_Volume from crystal str </vt:lpstr>
      <vt:lpstr>Sheet2_Volume from density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cyriac joy</dc:creator>
  <cp:lastModifiedBy>Parker, Stewart (STFC,RAL,ISIS)</cp:lastModifiedBy>
  <dcterms:created xsi:type="dcterms:W3CDTF">2021-07-16T12:38:42Z</dcterms:created>
  <dcterms:modified xsi:type="dcterms:W3CDTF">2021-10-02T14:17:48Z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0x0101001D8BC623520D644D93D408DEB1EC436E</vt:lpwstr>
  </property>
</Properties>
</file>